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 León\Desktop\AMDA\Calculadora AMDA\"/>
    </mc:Choice>
  </mc:AlternateContent>
  <workbookProtection workbookAlgorithmName="SHA-512" workbookHashValue="Nbm1RbfarPGAk7y5+wiphiIG1GwBlN7gx+EfsBA5Ej1wB/mxmrhJmin1bTCRvyFLKVzv86A/4PYY274PfXCXCw==" workbookSaltValue="phmjgIMd+G+woLfXN7EPVg==" workbookSpinCount="100000" lockStructure="1"/>
  <bookViews>
    <workbookView xWindow="0" yWindow="0" windowWidth="20490" windowHeight="7620"/>
  </bookViews>
  <sheets>
    <sheet name="Cálculo de emisiones" sheetId="1" r:id="rId1"/>
  </sheets>
  <calcPr calcId="162913"/>
</workbook>
</file>

<file path=xl/calcChain.xml><?xml version="1.0" encoding="utf-8"?>
<calcChain xmlns="http://schemas.openxmlformats.org/spreadsheetml/2006/main">
  <c r="E43" i="1" l="1"/>
  <c r="E44" i="1"/>
  <c r="E42" i="1"/>
  <c r="J27" i="1" l="1"/>
  <c r="K27" i="1"/>
  <c r="I27" i="1"/>
  <c r="E33" i="1"/>
  <c r="E32" i="1"/>
  <c r="G32" i="1" s="1"/>
  <c r="I25" i="1"/>
  <c r="J25" i="1"/>
  <c r="K25" i="1"/>
  <c r="I26" i="1"/>
  <c r="J26" i="1"/>
  <c r="K26" i="1"/>
  <c r="K24" i="1"/>
  <c r="J24" i="1"/>
  <c r="I24" i="1"/>
  <c r="L24" i="1" l="1"/>
  <c r="L26" i="1"/>
  <c r="L25" i="1"/>
  <c r="L27" i="1" l="1"/>
  <c r="M24" i="1" l="1"/>
  <c r="J32" i="1" l="1"/>
  <c r="K32" i="1" s="1"/>
</calcChain>
</file>

<file path=xl/sharedStrings.xml><?xml version="1.0" encoding="utf-8"?>
<sst xmlns="http://schemas.openxmlformats.org/spreadsheetml/2006/main" count="65" uniqueCount="52">
  <si>
    <t>Memoria de cálculo de emisiones de Compuestos y Gases de Efecto Invernadero</t>
  </si>
  <si>
    <t>Combustible</t>
  </si>
  <si>
    <t>Diesel</t>
  </si>
  <si>
    <t>Gasolina</t>
  </si>
  <si>
    <t>Consumo anual</t>
  </si>
  <si>
    <t>Litros</t>
  </si>
  <si>
    <t>Unidades</t>
  </si>
  <si>
    <t>Gas LP</t>
  </si>
  <si>
    <t>Gas Natural</t>
  </si>
  <si>
    <r>
      <t>m</t>
    </r>
    <r>
      <rPr>
        <vertAlign val="superscript"/>
        <sz val="11"/>
        <color rgb="FF000000"/>
        <rFont val="Arial Narrow"/>
        <family val="2"/>
      </rPr>
      <t>3</t>
    </r>
  </si>
  <si>
    <t>Proveedor</t>
  </si>
  <si>
    <t>CFE</t>
  </si>
  <si>
    <t>Otro</t>
  </si>
  <si>
    <t>kWh</t>
  </si>
  <si>
    <r>
      <t>Factor de emisión (ton CO</t>
    </r>
    <r>
      <rPr>
        <vertAlign val="subscript"/>
        <sz val="11"/>
        <color rgb="FFFFFFFF"/>
        <rFont val="Arial Narrow"/>
        <family val="2"/>
      </rPr>
      <t>2</t>
    </r>
    <r>
      <rPr>
        <sz val="11"/>
        <color rgb="FFFFFFFF"/>
        <rFont val="Arial Narrow"/>
        <family val="2"/>
      </rPr>
      <t>/kWh)</t>
    </r>
  </si>
  <si>
    <t>Factores de emisión</t>
  </si>
  <si>
    <t>Poder calorífico</t>
  </si>
  <si>
    <t>kJ/m3</t>
  </si>
  <si>
    <t>MJ/bl</t>
  </si>
  <si>
    <t>¿Debo reportar al RENE?</t>
  </si>
  <si>
    <t>Nota: si usted realiza carga, recarga o eliminación de gases refrigerantes, se deberan incluir en el cálculo. Para mayor información contactar a e3 Consultora ambiental.</t>
  </si>
  <si>
    <t>Tel: 01 (55) 5661 6200</t>
  </si>
  <si>
    <t>Hidrobiól. Oscar León Morales</t>
  </si>
  <si>
    <t>Tipo de gas</t>
  </si>
  <si>
    <t>Categoría</t>
  </si>
  <si>
    <t>Nombre específico</t>
  </si>
  <si>
    <t>HFC134A</t>
  </si>
  <si>
    <t>Hidrofluorocarbonos</t>
  </si>
  <si>
    <t>1,1,1,2Tetrafluoroetano (CH2FCF3): CAS 811972; ASHRAE R134a</t>
  </si>
  <si>
    <t>Carga</t>
  </si>
  <si>
    <t>Recarga</t>
  </si>
  <si>
    <t>Eliminación</t>
  </si>
  <si>
    <t xml:space="preserve">Consumo anual </t>
  </si>
  <si>
    <t>kg</t>
  </si>
  <si>
    <t>Emisiones directas de Gases y Compuestos de Efecto Invernadero (CyGEI) derivada del consumo y oxidación de combustibles en motores de combustión interna en fuentes móviles (Artículo 5, Fracción II)</t>
  </si>
  <si>
    <t>Emisiones indirectas de Gases y Compuestos de Efecto Invernadero (CyGEI) derivada del consumo de energía eléctrica (Artículo 5, Fracción IV)</t>
  </si>
  <si>
    <t>Emisiones indirectas de Gases y Compuestos de Efecto Invernadero (CyGEI) derivada del empleo de gases fluorados (Artículo 5, Fracción XXIV)</t>
  </si>
  <si>
    <t>Proceso</t>
  </si>
  <si>
    <t>Factor de emisión (Fracción)</t>
  </si>
  <si>
    <r>
      <t>Emisiones anuales (tCO</t>
    </r>
    <r>
      <rPr>
        <vertAlign val="subscript"/>
        <sz val="12"/>
        <color theme="0"/>
        <rFont val="Arial Narrow"/>
        <family val="2"/>
      </rPr>
      <t>2</t>
    </r>
    <r>
      <rPr>
        <sz val="12"/>
        <color theme="0"/>
        <rFont val="Arial Narrow"/>
        <family val="2"/>
      </rPr>
      <t>eq)</t>
    </r>
  </si>
  <si>
    <r>
      <t>Emisiones anuales (tCO</t>
    </r>
    <r>
      <rPr>
        <vertAlign val="subscript"/>
        <sz val="11"/>
        <color theme="0"/>
        <rFont val="Arial Narrow"/>
        <family val="2"/>
      </rPr>
      <t>2</t>
    </r>
    <r>
      <rPr>
        <sz val="11"/>
        <color theme="0"/>
        <rFont val="Arial Narrow"/>
        <family val="2"/>
      </rPr>
      <t>eq)</t>
    </r>
  </si>
  <si>
    <r>
      <t>Emisiones directas fuentes móviles (tCO</t>
    </r>
    <r>
      <rPr>
        <vertAlign val="subscript"/>
        <sz val="11"/>
        <color theme="0"/>
        <rFont val="Arial Narrow"/>
        <family val="2"/>
      </rPr>
      <t>2</t>
    </r>
    <r>
      <rPr>
        <sz val="11"/>
        <color theme="0"/>
        <rFont val="Arial Narrow"/>
        <family val="2"/>
      </rPr>
      <t>eq)</t>
    </r>
  </si>
  <si>
    <r>
      <t>CO</t>
    </r>
    <r>
      <rPr>
        <vertAlign val="subscript"/>
        <sz val="11"/>
        <color theme="0"/>
        <rFont val="Arial Narrow"/>
        <family val="2"/>
      </rPr>
      <t>2</t>
    </r>
    <r>
      <rPr>
        <sz val="11"/>
        <color theme="0"/>
        <rFont val="Arial Narrow"/>
        <family val="2"/>
      </rPr>
      <t xml:space="preserve"> (ton/MJ)</t>
    </r>
  </si>
  <si>
    <r>
      <t>CH</t>
    </r>
    <r>
      <rPr>
        <vertAlign val="subscript"/>
        <sz val="11"/>
        <color theme="0"/>
        <rFont val="Arial Narrow"/>
        <family val="2"/>
      </rPr>
      <t>4</t>
    </r>
    <r>
      <rPr>
        <sz val="11"/>
        <color theme="0"/>
        <rFont val="Arial Narrow"/>
        <family val="2"/>
      </rPr>
      <t xml:space="preserve"> (kg/MJ)</t>
    </r>
  </si>
  <si>
    <r>
      <t>N</t>
    </r>
    <r>
      <rPr>
        <vertAlign val="subscript"/>
        <sz val="11"/>
        <color theme="0"/>
        <rFont val="Arial Narrow"/>
        <family val="2"/>
      </rPr>
      <t>2</t>
    </r>
    <r>
      <rPr>
        <sz val="11"/>
        <color theme="0"/>
        <rFont val="Arial Narrow"/>
        <family val="2"/>
      </rPr>
      <t>O (kg/MJ)</t>
    </r>
  </si>
  <si>
    <r>
      <t>CO</t>
    </r>
    <r>
      <rPr>
        <vertAlign val="subscript"/>
        <sz val="11"/>
        <color theme="0"/>
        <rFont val="Arial Narrow"/>
        <family val="2"/>
      </rPr>
      <t>2</t>
    </r>
  </si>
  <si>
    <r>
      <t>CH</t>
    </r>
    <r>
      <rPr>
        <vertAlign val="subscript"/>
        <sz val="11"/>
        <color theme="0"/>
        <rFont val="Arial Narrow"/>
        <family val="2"/>
      </rPr>
      <t>4</t>
    </r>
  </si>
  <si>
    <r>
      <t>N</t>
    </r>
    <r>
      <rPr>
        <vertAlign val="subscript"/>
        <sz val="11"/>
        <color theme="0"/>
        <rFont val="Arial Narrow"/>
        <family val="2"/>
      </rPr>
      <t>2</t>
    </r>
    <r>
      <rPr>
        <sz val="11"/>
        <color theme="0"/>
        <rFont val="Arial Narrow"/>
        <family val="2"/>
      </rPr>
      <t>O</t>
    </r>
  </si>
  <si>
    <r>
      <t>Emisiones indirectas  Energía Eléctrica (tCO</t>
    </r>
    <r>
      <rPr>
        <vertAlign val="subscript"/>
        <sz val="11"/>
        <color theme="0"/>
        <rFont val="Arial Narrow"/>
        <family val="2"/>
      </rPr>
      <t>2</t>
    </r>
    <r>
      <rPr>
        <sz val="11"/>
        <color theme="0"/>
        <rFont val="Arial Narrow"/>
        <family val="2"/>
      </rPr>
      <t>eq)</t>
    </r>
  </si>
  <si>
    <t>oscar.leon@e3consultora.com.mx</t>
  </si>
  <si>
    <r>
      <t>Emisiones TOTALES (tCO</t>
    </r>
    <r>
      <rPr>
        <vertAlign val="subscript"/>
        <sz val="11"/>
        <color theme="0"/>
        <rFont val="Arial Narrow"/>
        <family val="2"/>
      </rPr>
      <t>2</t>
    </r>
    <r>
      <rPr>
        <sz val="11"/>
        <color theme="0"/>
        <rFont val="Arial Narrow"/>
        <family val="2"/>
      </rPr>
      <t>eq)</t>
    </r>
  </si>
  <si>
    <r>
      <t xml:space="preserve">Instrucciones: Ingrese los consumos anuales en las unidades que se solicitan en las celdas de color </t>
    </r>
    <r>
      <rPr>
        <b/>
        <sz val="11"/>
        <color rgb="FF00B050"/>
        <rFont val="Arial Narrow"/>
        <family val="2"/>
      </rPr>
      <t>verde</t>
    </r>
    <r>
      <rPr>
        <b/>
        <sz val="11"/>
        <color theme="1"/>
        <rFont val="Arial Narrow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</si>
</sst>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[$-409]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Arial Narrow"/>
      <family val="2"/>
    </font>
    <font>
      <sz val="11"/>
      <color rgb="FF000000"/>
      <name val="Arial Narrow"/>
      <family val="2"/>
    </font>
    <font>
      <b/>
      <sz val="14"/>
      <color rgb="FFFFFFFF"/>
      <name val="Arial Narrow"/>
      <family val="2"/>
    </font>
    <font>
      <vertAlign val="superscript"/>
      <sz val="11"/>
      <color rgb="FF000000"/>
      <name val="Arial Narrow"/>
      <family val="2"/>
    </font>
    <font>
      <vertAlign val="subscript"/>
      <sz val="11"/>
      <color rgb="FFFFFFFF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sz val="16"/>
      <color rgb="FFC00000"/>
      <name val="Arial Narrow"/>
      <family val="2"/>
    </font>
    <font>
      <sz val="18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vertAlign val="subscript"/>
      <sz val="12"/>
      <color theme="0"/>
      <name val="Arial Narrow"/>
      <family val="2"/>
    </font>
    <font>
      <sz val="12"/>
      <color theme="0"/>
      <name val="Arial Narrow"/>
      <family val="2"/>
    </font>
    <font>
      <vertAlign val="subscript"/>
      <sz val="11"/>
      <color theme="0"/>
      <name val="Arial Narrow"/>
      <family val="2"/>
    </font>
    <font>
      <b/>
      <sz val="11"/>
      <color theme="10"/>
      <name val="Calibri"/>
      <family val="2"/>
      <scheme val="minor"/>
    </font>
    <font>
      <b/>
      <sz val="11"/>
      <color rgb="FF00B05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7609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13" fillId="0" borderId="0" xfId="0" applyFont="1" applyProtection="1"/>
    <xf numFmtId="0" fontId="12" fillId="0" borderId="6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165" fontId="12" fillId="0" borderId="1" xfId="1" applyNumberFormat="1" applyFont="1" applyBorder="1" applyAlignment="1" applyProtection="1">
      <alignment vertical="center"/>
    </xf>
    <xf numFmtId="166" fontId="12" fillId="0" borderId="1" xfId="3" applyFont="1" applyBorder="1" applyAlignment="1" applyProtection="1">
      <alignment vertical="center"/>
    </xf>
    <xf numFmtId="0" fontId="12" fillId="0" borderId="1" xfId="0" applyFont="1" applyBorder="1"/>
    <xf numFmtId="0" fontId="14" fillId="0" borderId="0" xfId="0" applyFont="1" applyProtection="1"/>
    <xf numFmtId="0" fontId="14" fillId="0" borderId="0" xfId="0" applyFont="1" applyAlignment="1" applyProtection="1"/>
    <xf numFmtId="0" fontId="12" fillId="0" borderId="0" xfId="0" applyFont="1" applyAlignment="1" applyProtection="1"/>
    <xf numFmtId="0" fontId="18" fillId="0" borderId="0" xfId="4" applyFont="1" applyAlignment="1" applyProtection="1"/>
    <xf numFmtId="43" fontId="12" fillId="0" borderId="1" xfId="1" applyNumberFormat="1" applyFont="1" applyBorder="1" applyAlignment="1" applyProtection="1">
      <alignment vertical="center"/>
      <protection hidden="1"/>
    </xf>
    <xf numFmtId="43" fontId="12" fillId="0" borderId="9" xfId="1" applyFont="1" applyBorder="1" applyAlignment="1" applyProtection="1">
      <alignment vertical="center"/>
      <protection hidden="1"/>
    </xf>
    <xf numFmtId="43" fontId="12" fillId="0" borderId="1" xfId="1" applyFont="1" applyBorder="1" applyAlignment="1" applyProtection="1">
      <alignment vertical="center"/>
      <protection hidden="1"/>
    </xf>
    <xf numFmtId="43" fontId="8" fillId="5" borderId="1" xfId="0" applyNumberFormat="1" applyFont="1" applyFill="1" applyBorder="1" applyAlignment="1" applyProtection="1">
      <alignment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3" fontId="8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43" fontId="8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1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>
      <alignment horizontal="center"/>
    </xf>
    <xf numFmtId="43" fontId="12" fillId="0" borderId="9" xfId="1" applyNumberFormat="1" applyFont="1" applyBorder="1" applyAlignment="1" applyProtection="1">
      <alignment horizontal="center" vertical="center"/>
      <protection hidden="1"/>
    </xf>
    <xf numFmtId="43" fontId="12" fillId="0" borderId="11" xfId="1" applyNumberFormat="1" applyFont="1" applyBorder="1" applyAlignment="1" applyProtection="1">
      <alignment horizontal="center" vertical="center"/>
      <protection hidden="1"/>
    </xf>
  </cellXfs>
  <cellStyles count="5">
    <cellStyle name="Hipervínculo" xfId="4" builtinId="8"/>
    <cellStyle name="Millares" xfId="1" builtinId="3"/>
    <cellStyle name="Millares 2" xfId="2"/>
    <cellStyle name="Normal" xfId="0" builtinId="0"/>
    <cellStyle name="Normal 100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781050</xdr:colOff>
      <xdr:row>7</xdr:row>
      <xdr:rowOff>199443</xdr:rowOff>
    </xdr:to>
    <xdr:pic>
      <xdr:nvPicPr>
        <xdr:cNvPr id="2" name="1 Imagen" descr="Captura de pantalla 2015-08-24 a las 21.17.58.png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27"/>
        <a:stretch/>
      </xdr:blipFill>
      <xdr:spPr>
        <a:xfrm>
          <a:off x="0" y="0"/>
          <a:ext cx="1543050" cy="1647243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0</xdr:row>
      <xdr:rowOff>0</xdr:rowOff>
    </xdr:from>
    <xdr:to>
      <xdr:col>12</xdr:col>
      <xdr:colOff>771525</xdr:colOff>
      <xdr:row>7</xdr:row>
      <xdr:rowOff>100125</xdr:rowOff>
    </xdr:to>
    <xdr:pic>
      <xdr:nvPicPr>
        <xdr:cNvPr id="3" name="Picture 3" descr="C:\Users\Hugo L\Desktop\Amda-PWC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79" t="7693" r="51991" b="22112"/>
        <a:stretch/>
      </xdr:blipFill>
      <xdr:spPr bwMode="auto">
        <a:xfrm>
          <a:off x="8315325" y="0"/>
          <a:ext cx="1724025" cy="15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4</xdr:row>
      <xdr:rowOff>12937</xdr:rowOff>
    </xdr:from>
    <xdr:to>
      <xdr:col>8</xdr:col>
      <xdr:colOff>123825</xdr:colOff>
      <xdr:row>8</xdr:row>
      <xdr:rowOff>161131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022" t="23100" r="23348" b="39215"/>
        <a:stretch/>
      </xdr:blipFill>
      <xdr:spPr>
        <a:xfrm>
          <a:off x="3486150" y="793987"/>
          <a:ext cx="2990850" cy="986394"/>
        </a:xfrm>
        <a:prstGeom prst="rect">
          <a:avLst/>
        </a:prstGeom>
      </xdr:spPr>
    </xdr:pic>
    <xdr:clientData/>
  </xdr:twoCellAnchor>
  <xdr:twoCellAnchor>
    <xdr:from>
      <xdr:col>0</xdr:col>
      <xdr:colOff>66674</xdr:colOff>
      <xdr:row>9</xdr:row>
      <xdr:rowOff>161926</xdr:rowOff>
    </xdr:from>
    <xdr:to>
      <xdr:col>12</xdr:col>
      <xdr:colOff>761999</xdr:colOff>
      <xdr:row>14</xdr:row>
      <xdr:rowOff>0</xdr:rowOff>
    </xdr:to>
    <xdr:sp macro="" textlink="">
      <xdr:nvSpPr>
        <xdr:cNvPr id="5" name="4 CuadroTexto"/>
        <xdr:cNvSpPr txBox="1"/>
      </xdr:nvSpPr>
      <xdr:spPr>
        <a:xfrm>
          <a:off x="66674" y="1895476"/>
          <a:ext cx="9763125" cy="790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La presente memoria de cálculo tiene </a:t>
          </a:r>
          <a:r>
            <a:rPr lang="es-MX" sz="1100" b="1" baseline="0"/>
            <a:t> por objetivo orientar a los socios de la Asociación Mexicana de Distribuidores de Automotores para conocer si son sujetos de reporte con base en el Reglamento Nacional de Emisiones (RENE) y el </a:t>
          </a:r>
          <a:r>
            <a:rPr lang="es-MX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Acuerdo que establece las particularidades técnicas y las fórmulas para la aplicación de metodologías para el cálculo de emisiones de gases o compuestos de efecto invernadero y el 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ACUERDO que establece los gases o compuestos de efecto invernadero que se agrupan para efectos de reporte de emisiones, así como sus potenciales de calentamiento</a:t>
          </a:r>
          <a:r>
            <a:rPr lang="es-MX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r>
            <a:rPr lang="es-MX" sz="1100" b="1" baseline="0"/>
            <a:t> 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car.leon@e3consultor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A17" sqref="A17:L17"/>
    </sheetView>
  </sheetViews>
  <sheetFormatPr baseColWidth="10" defaultColWidth="0" defaultRowHeight="16.5" zeroHeight="1" x14ac:dyDescent="0.3"/>
  <cols>
    <col min="1" max="1" width="11.42578125" style="7" customWidth="1"/>
    <col min="2" max="2" width="16.42578125" style="7" customWidth="1"/>
    <col min="3" max="3" width="11.42578125" style="7" customWidth="1"/>
    <col min="4" max="4" width="12.42578125" style="7" bestFit="1" customWidth="1"/>
    <col min="5" max="5" width="11.28515625" style="7" bestFit="1" customWidth="1"/>
    <col min="6" max="6" width="12.28515625" style="7" customWidth="1"/>
    <col min="7" max="7" width="11.42578125" style="7" customWidth="1"/>
    <col min="8" max="8" width="8.5703125" style="7" bestFit="1" customWidth="1"/>
    <col min="9" max="11" width="11.42578125" style="7" customWidth="1"/>
    <col min="12" max="12" width="14.42578125" style="7" customWidth="1"/>
    <col min="13" max="13" width="22.7109375" style="7" customWidth="1"/>
    <col min="14" max="14" width="4.5703125" style="7" customWidth="1"/>
    <col min="15" max="16384" width="11.42578125" style="7" hidden="1"/>
  </cols>
  <sheetData>
    <row r="1" spans="1:9" x14ac:dyDescent="0.3"/>
    <row r="2" spans="1:9" ht="15" customHeight="1" x14ac:dyDescent="0.3">
      <c r="D2" s="23" t="s">
        <v>0</v>
      </c>
      <c r="E2" s="24"/>
      <c r="F2" s="24"/>
      <c r="G2" s="24"/>
      <c r="H2" s="24"/>
      <c r="I2" s="25"/>
    </row>
    <row r="3" spans="1:9" ht="16.5" customHeight="1" x14ac:dyDescent="0.3">
      <c r="D3" s="26"/>
      <c r="E3" s="27"/>
      <c r="F3" s="27"/>
      <c r="G3" s="27"/>
      <c r="H3" s="27"/>
      <c r="I3" s="28"/>
    </row>
    <row r="4" spans="1:9" x14ac:dyDescent="0.3"/>
    <row r="5" spans="1:9" x14ac:dyDescent="0.3"/>
    <row r="6" spans="1:9" x14ac:dyDescent="0.3"/>
    <row r="7" spans="1:9" x14ac:dyDescent="0.3"/>
    <row r="8" spans="1:9" x14ac:dyDescent="0.3"/>
    <row r="9" spans="1:9" x14ac:dyDescent="0.3"/>
    <row r="10" spans="1:9" x14ac:dyDescent="0.3"/>
    <row r="11" spans="1:9" x14ac:dyDescent="0.3"/>
    <row r="12" spans="1:9" x14ac:dyDescent="0.3">
      <c r="A12" s="8"/>
    </row>
    <row r="13" spans="1:9" x14ac:dyDescent="0.3"/>
    <row r="14" spans="1:9" x14ac:dyDescent="0.3"/>
    <row r="15" spans="1:9" x14ac:dyDescent="0.3"/>
    <row r="16" spans="1:9" x14ac:dyDescent="0.3"/>
    <row r="17" spans="1:13" x14ac:dyDescent="0.3">
      <c r="A17" s="29" t="s">
        <v>51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3" x14ac:dyDescent="0.3"/>
    <row r="19" spans="1:13" x14ac:dyDescent="0.3">
      <c r="A19" s="29" t="s">
        <v>34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3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3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</row>
    <row r="22" spans="1:13" ht="23.25" customHeight="1" x14ac:dyDescent="0.3">
      <c r="A22" s="34" t="s">
        <v>1</v>
      </c>
      <c r="B22" s="34" t="s">
        <v>4</v>
      </c>
      <c r="C22" s="34" t="s">
        <v>6</v>
      </c>
      <c r="D22" s="31" t="s">
        <v>15</v>
      </c>
      <c r="E22" s="32"/>
      <c r="F22" s="33"/>
      <c r="G22" s="34" t="s">
        <v>16</v>
      </c>
      <c r="H22" s="34" t="s">
        <v>6</v>
      </c>
      <c r="I22" s="37" t="s">
        <v>39</v>
      </c>
      <c r="J22" s="38"/>
      <c r="K22" s="39"/>
      <c r="L22" s="35" t="s">
        <v>40</v>
      </c>
      <c r="M22" s="40" t="s">
        <v>41</v>
      </c>
    </row>
    <row r="23" spans="1:13" ht="23.25" customHeight="1" x14ac:dyDescent="0.3">
      <c r="A23" s="34"/>
      <c r="B23" s="34"/>
      <c r="C23" s="34"/>
      <c r="D23" s="11" t="s">
        <v>42</v>
      </c>
      <c r="E23" s="11" t="s">
        <v>43</v>
      </c>
      <c r="F23" s="11" t="s">
        <v>44</v>
      </c>
      <c r="G23" s="34"/>
      <c r="H23" s="34"/>
      <c r="I23" s="11" t="s">
        <v>45</v>
      </c>
      <c r="J23" s="11" t="s">
        <v>46</v>
      </c>
      <c r="K23" s="11" t="s">
        <v>47</v>
      </c>
      <c r="L23" s="36"/>
      <c r="M23" s="40"/>
    </row>
    <row r="24" spans="1:13" x14ac:dyDescent="0.3">
      <c r="A24" s="2" t="s">
        <v>2</v>
      </c>
      <c r="B24" s="1"/>
      <c r="C24" s="3" t="s">
        <v>5</v>
      </c>
      <c r="D24" s="6">
        <v>7.4099999999999999E-5</v>
      </c>
      <c r="E24" s="6">
        <v>3.8999999999999999E-6</v>
      </c>
      <c r="F24" s="6">
        <v>3.8999999999999999E-6</v>
      </c>
      <c r="G24" s="12">
        <v>5650</v>
      </c>
      <c r="H24" s="13" t="s">
        <v>18</v>
      </c>
      <c r="I24" s="19">
        <f>($B24/158.9873)*$G24*$D24</f>
        <v>0</v>
      </c>
      <c r="J24" s="19">
        <f>(($B24/158.9873)*$G24*$E24*28)/1000</f>
        <v>0</v>
      </c>
      <c r="K24" s="19">
        <f>(($B24/158.9873)*$G24*$F24*265)/1000</f>
        <v>0</v>
      </c>
      <c r="L24" s="20">
        <f>SUM(I24:K24)</f>
        <v>0</v>
      </c>
      <c r="M24" s="22">
        <f>SUM($L$24:$L$27)</f>
        <v>0</v>
      </c>
    </row>
    <row r="25" spans="1:13" x14ac:dyDescent="0.3">
      <c r="A25" s="2" t="s">
        <v>3</v>
      </c>
      <c r="B25" s="1"/>
      <c r="C25" s="3" t="s">
        <v>5</v>
      </c>
      <c r="D25" s="6">
        <v>6.9300000000000004E-5</v>
      </c>
      <c r="E25" s="6">
        <v>2.5000000000000001E-5</v>
      </c>
      <c r="F25" s="6">
        <v>7.9999999999999996E-6</v>
      </c>
      <c r="G25" s="12">
        <v>5122</v>
      </c>
      <c r="H25" s="13" t="s">
        <v>18</v>
      </c>
      <c r="I25" s="19">
        <f t="shared" ref="I25:I26" si="0">($B25/158.9873)*$G25*$D25</f>
        <v>0</v>
      </c>
      <c r="J25" s="19">
        <f t="shared" ref="J25:J26" si="1">(($B25/158.9873)*$G25*$E25*28)/1000</f>
        <v>0</v>
      </c>
      <c r="K25" s="19">
        <f t="shared" ref="K25:K26" si="2">(($B25/158.9873)*$G25*$F25*265)/1000</f>
        <v>0</v>
      </c>
      <c r="L25" s="21">
        <f t="shared" ref="L25:L27" si="3">SUM(I25:K25)</f>
        <v>0</v>
      </c>
    </row>
    <row r="26" spans="1:13" ht="18" x14ac:dyDescent="0.3">
      <c r="A26" s="2" t="s">
        <v>7</v>
      </c>
      <c r="B26" s="1"/>
      <c r="C26" s="3" t="s">
        <v>9</v>
      </c>
      <c r="D26" s="6">
        <v>6.3100000000000002E-5</v>
      </c>
      <c r="E26" s="6">
        <v>9.9999999999999995E-7</v>
      </c>
      <c r="F26" s="6">
        <v>9.9999999999999995E-8</v>
      </c>
      <c r="G26" s="12">
        <v>4175</v>
      </c>
      <c r="H26" s="13" t="s">
        <v>18</v>
      </c>
      <c r="I26" s="19">
        <f t="shared" si="0"/>
        <v>0</v>
      </c>
      <c r="J26" s="19">
        <f t="shared" si="1"/>
        <v>0</v>
      </c>
      <c r="K26" s="19">
        <f t="shared" si="2"/>
        <v>0</v>
      </c>
      <c r="L26" s="21">
        <f t="shared" si="3"/>
        <v>0</v>
      </c>
    </row>
    <row r="27" spans="1:13" ht="18" x14ac:dyDescent="0.3">
      <c r="A27" s="2" t="s">
        <v>8</v>
      </c>
      <c r="B27" s="1"/>
      <c r="C27" s="3" t="s">
        <v>9</v>
      </c>
      <c r="D27" s="6">
        <v>5.6100000000000002E-5</v>
      </c>
      <c r="E27" s="6">
        <v>9.9999999999999995E-7</v>
      </c>
      <c r="F27" s="6">
        <v>9.9999999999999995E-8</v>
      </c>
      <c r="G27" s="12">
        <v>40319</v>
      </c>
      <c r="H27" s="13" t="s">
        <v>17</v>
      </c>
      <c r="I27" s="19">
        <f>($B27*$G27*$D27)/1000</f>
        <v>0</v>
      </c>
      <c r="J27" s="19">
        <f>(($B27*$G27*$E27*28)/1000)/1000</f>
        <v>0</v>
      </c>
      <c r="K27" s="19">
        <f>(($B27*$G27*$F27*265)/1000)/1000</f>
        <v>0</v>
      </c>
      <c r="L27" s="21">
        <f t="shared" si="3"/>
        <v>0</v>
      </c>
    </row>
    <row r="28" spans="1:13" ht="16.5" customHeight="1" x14ac:dyDescent="0.3"/>
    <row r="29" spans="1:13" x14ac:dyDescent="0.3">
      <c r="A29" s="30" t="s">
        <v>35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3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3" ht="51" customHeight="1" x14ac:dyDescent="0.3">
      <c r="A31" s="4" t="s">
        <v>10</v>
      </c>
      <c r="B31" s="4" t="s">
        <v>4</v>
      </c>
      <c r="C31" s="4" t="s">
        <v>6</v>
      </c>
      <c r="D31" s="4" t="s">
        <v>14</v>
      </c>
      <c r="E31" s="40" t="s">
        <v>39</v>
      </c>
      <c r="F31" s="40"/>
      <c r="G31" s="40" t="s">
        <v>48</v>
      </c>
      <c r="H31" s="40"/>
      <c r="J31" s="5" t="s">
        <v>50</v>
      </c>
      <c r="K31" s="42" t="s">
        <v>19</v>
      </c>
      <c r="L31" s="42"/>
      <c r="M31" s="42"/>
    </row>
    <row r="32" spans="1:13" ht="16.5" customHeight="1" x14ac:dyDescent="0.3">
      <c r="A32" s="2" t="s">
        <v>11</v>
      </c>
      <c r="B32" s="1"/>
      <c r="C32" s="3" t="s">
        <v>13</v>
      </c>
      <c r="D32" s="6">
        <v>0.45400000000000001</v>
      </c>
      <c r="E32" s="47">
        <f>($B$32*$D$32)/1000</f>
        <v>0</v>
      </c>
      <c r="F32" s="48"/>
      <c r="G32" s="44">
        <f>SUM($E$32:$F$33)</f>
        <v>0</v>
      </c>
      <c r="H32" s="45"/>
      <c r="J32" s="41">
        <f>$M$24+$G$32+$E$42+$E$43+$E$44</f>
        <v>0</v>
      </c>
      <c r="K32" s="43" t="str">
        <f>IF(J32=0," ",IF(J32&gt;25000,"Sí debe reportar","No es sujeto de reporte"))</f>
        <v xml:space="preserve"> </v>
      </c>
      <c r="L32" s="43"/>
      <c r="M32" s="43"/>
    </row>
    <row r="33" spans="1:13" ht="16.5" customHeight="1" x14ac:dyDescent="0.3">
      <c r="A33" s="2" t="s">
        <v>12</v>
      </c>
      <c r="B33" s="1"/>
      <c r="C33" s="3" t="s">
        <v>13</v>
      </c>
      <c r="D33" s="1"/>
      <c r="E33" s="47">
        <f>($B$33*$D$33)/1000</f>
        <v>0</v>
      </c>
      <c r="F33" s="48"/>
      <c r="J33" s="41"/>
      <c r="K33" s="43"/>
      <c r="L33" s="43"/>
      <c r="M33" s="43"/>
    </row>
    <row r="34" spans="1:13" x14ac:dyDescent="0.3"/>
    <row r="35" spans="1:13" x14ac:dyDescent="0.3"/>
    <row r="36" spans="1:13" ht="15" customHeight="1" x14ac:dyDescent="0.3">
      <c r="A36" s="30" t="s">
        <v>36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1:13" x14ac:dyDescent="0.3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3" ht="16.5" customHeight="1" x14ac:dyDescent="0.3">
      <c r="A38" s="4" t="s">
        <v>23</v>
      </c>
      <c r="B38" s="31" t="s">
        <v>24</v>
      </c>
      <c r="C38" s="33"/>
      <c r="D38" s="34" t="s">
        <v>25</v>
      </c>
      <c r="E38" s="34"/>
      <c r="F38" s="34"/>
      <c r="G38" s="34"/>
      <c r="H38" s="34"/>
    </row>
    <row r="39" spans="1:13" x14ac:dyDescent="0.3">
      <c r="A39" s="14" t="s">
        <v>26</v>
      </c>
      <c r="B39" s="46" t="s">
        <v>27</v>
      </c>
      <c r="C39" s="46"/>
      <c r="D39" s="46" t="s">
        <v>28</v>
      </c>
      <c r="E39" s="46"/>
      <c r="F39" s="46"/>
      <c r="G39" s="46"/>
      <c r="H39" s="46"/>
    </row>
    <row r="40" spans="1:13" x14ac:dyDescent="0.3"/>
    <row r="41" spans="1:13" ht="49.5" x14ac:dyDescent="0.3">
      <c r="A41" s="4" t="s">
        <v>37</v>
      </c>
      <c r="B41" s="4" t="s">
        <v>32</v>
      </c>
      <c r="C41" s="4" t="s">
        <v>6</v>
      </c>
      <c r="D41" s="4" t="s">
        <v>38</v>
      </c>
      <c r="E41" s="40" t="s">
        <v>39</v>
      </c>
      <c r="F41" s="40"/>
    </row>
    <row r="42" spans="1:13" x14ac:dyDescent="0.3">
      <c r="A42" s="2" t="s">
        <v>29</v>
      </c>
      <c r="B42" s="1"/>
      <c r="C42" s="3" t="s">
        <v>33</v>
      </c>
      <c r="D42" s="6">
        <v>0.01</v>
      </c>
      <c r="E42" s="44">
        <f>(B42*D42*1300)/1000</f>
        <v>0</v>
      </c>
      <c r="F42" s="45"/>
    </row>
    <row r="43" spans="1:13" x14ac:dyDescent="0.3">
      <c r="A43" s="2" t="s">
        <v>30</v>
      </c>
      <c r="B43" s="1"/>
      <c r="C43" s="3" t="s">
        <v>33</v>
      </c>
      <c r="D43" s="6">
        <v>0.35</v>
      </c>
      <c r="E43" s="44">
        <f t="shared" ref="E43:E44" si="4">(B43*D43*1300)/1000</f>
        <v>0</v>
      </c>
      <c r="F43" s="45"/>
    </row>
    <row r="44" spans="1:13" x14ac:dyDescent="0.3">
      <c r="A44" s="2" t="s">
        <v>31</v>
      </c>
      <c r="B44" s="1"/>
      <c r="C44" s="3" t="s">
        <v>33</v>
      </c>
      <c r="D44" s="6">
        <v>0.75</v>
      </c>
      <c r="E44" s="44">
        <f t="shared" si="4"/>
        <v>0</v>
      </c>
      <c r="F44" s="45"/>
    </row>
    <row r="45" spans="1:13" x14ac:dyDescent="0.3"/>
    <row r="46" spans="1:13" x14ac:dyDescent="0.3">
      <c r="A46" s="15" t="s">
        <v>20</v>
      </c>
    </row>
    <row r="47" spans="1:13" s="17" customFormat="1" x14ac:dyDescent="0.3">
      <c r="A47" s="16" t="s">
        <v>22</v>
      </c>
    </row>
    <row r="48" spans="1:13" x14ac:dyDescent="0.3">
      <c r="A48" s="18" t="s">
        <v>49</v>
      </c>
    </row>
    <row r="49" spans="1:1" x14ac:dyDescent="0.3">
      <c r="A49" s="16" t="s">
        <v>21</v>
      </c>
    </row>
    <row r="50" spans="1:1" x14ac:dyDescent="0.3">
      <c r="A50" s="17"/>
    </row>
    <row r="51" spans="1:1" hidden="1" x14ac:dyDescent="0.3"/>
    <row r="52" spans="1:1" hidden="1" x14ac:dyDescent="0.3"/>
    <row r="53" spans="1:1" hidden="1" x14ac:dyDescent="0.3"/>
  </sheetData>
  <sheetProtection algorithmName="SHA-512" hashValue="vhvpO+lgtPewy4+IvmyukeE5kzRswJ7Bq/wcQeYf6Hm7aqzLa0tythlIIomDEFxUuYYCz8y1WJlnAFxtp3phcA==" saltValue="zCB2OKXTxkvLAbABqe54ag==" spinCount="100000" sheet="1" objects="1" scenarios="1"/>
  <mergeCells count="30">
    <mergeCell ref="E42:F42"/>
    <mergeCell ref="E43:F43"/>
    <mergeCell ref="E44:F44"/>
    <mergeCell ref="D39:H39"/>
    <mergeCell ref="D38:H38"/>
    <mergeCell ref="B39:C39"/>
    <mergeCell ref="A36:L37"/>
    <mergeCell ref="E41:F41"/>
    <mergeCell ref="E31:F31"/>
    <mergeCell ref="E32:F32"/>
    <mergeCell ref="E33:F33"/>
    <mergeCell ref="G31:H31"/>
    <mergeCell ref="B38:C38"/>
    <mergeCell ref="M22:M23"/>
    <mergeCell ref="J32:J33"/>
    <mergeCell ref="K31:M31"/>
    <mergeCell ref="K32:M33"/>
    <mergeCell ref="G32:H32"/>
    <mergeCell ref="D2:I3"/>
    <mergeCell ref="A19:L20"/>
    <mergeCell ref="A29:L30"/>
    <mergeCell ref="D22:F22"/>
    <mergeCell ref="A22:A23"/>
    <mergeCell ref="B22:B23"/>
    <mergeCell ref="C22:C23"/>
    <mergeCell ref="G22:G23"/>
    <mergeCell ref="H22:H23"/>
    <mergeCell ref="L22:L23"/>
    <mergeCell ref="I22:K22"/>
    <mergeCell ref="A17:L17"/>
  </mergeCells>
  <hyperlinks>
    <hyperlink ref="A48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de emisiones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oscar.leon</dc:creator>
  <cp:lastModifiedBy>Oscar León</cp:lastModifiedBy>
  <dcterms:created xsi:type="dcterms:W3CDTF">2016-01-29T01:06:35Z</dcterms:created>
  <dcterms:modified xsi:type="dcterms:W3CDTF">2016-02-17T22:35:58Z</dcterms:modified>
</cp:coreProperties>
</file>